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exanderconrad/Library/Mobile Documents/com~apple~CloudDocs/Conrad-Lehre/F+I/VL SoSe NOEM 2025/Übungen und Lösungen/"/>
    </mc:Choice>
  </mc:AlternateContent>
  <xr:revisionPtr revIDLastSave="0" documentId="8_{D8AC1B14-6E16-CE4A-AF5B-794E17B24146}" xr6:coauthVersionLast="47" xr6:coauthVersionMax="47" xr10:uidLastSave="{00000000-0000-0000-0000-000000000000}"/>
  <bookViews>
    <workbookView xWindow="0" yWindow="500" windowWidth="22460" windowHeight="19380" tabRatio="500" xr2:uid="{00000000-000D-0000-FFFF-FFFF00000000}"/>
  </bookViews>
  <sheets>
    <sheet name="Lösung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135" i="1" l="1"/>
  <c r="C135" i="1"/>
  <c r="E135" i="1" s="1"/>
  <c r="D134" i="1"/>
  <c r="E134" i="1" s="1"/>
  <c r="C134" i="1"/>
  <c r="E133" i="1"/>
  <c r="D133" i="1"/>
  <c r="C133" i="1"/>
  <c r="D132" i="1"/>
  <c r="C132" i="1"/>
  <c r="E132" i="1" s="1"/>
  <c r="E131" i="1"/>
  <c r="D131" i="1"/>
  <c r="C131" i="1"/>
  <c r="D130" i="1"/>
  <c r="C130" i="1"/>
  <c r="E130" i="1" s="1"/>
  <c r="D129" i="1"/>
  <c r="C129" i="1"/>
  <c r="E129" i="1" s="1"/>
  <c r="D128" i="1"/>
  <c r="C128" i="1"/>
  <c r="E128" i="1" s="1"/>
  <c r="D127" i="1"/>
  <c r="E127" i="1" s="1"/>
  <c r="C127" i="1"/>
  <c r="D126" i="1"/>
  <c r="E126" i="1" s="1"/>
  <c r="C126" i="1"/>
  <c r="E125" i="1"/>
  <c r="D125" i="1"/>
  <c r="C125" i="1"/>
  <c r="D124" i="1"/>
  <c r="C124" i="1"/>
  <c r="E124" i="1" s="1"/>
  <c r="E123" i="1"/>
  <c r="D123" i="1"/>
  <c r="C123" i="1"/>
  <c r="C100" i="1"/>
  <c r="C102" i="1" s="1"/>
  <c r="C103" i="1" s="1"/>
  <c r="B100" i="1"/>
  <c r="B102" i="1" s="1"/>
  <c r="B103" i="1" s="1"/>
  <c r="C97" i="1"/>
  <c r="B97" i="1"/>
  <c r="C95" i="1"/>
  <c r="B95" i="1"/>
  <c r="C93" i="1"/>
  <c r="B93" i="1"/>
  <c r="C82" i="1"/>
  <c r="D82" i="1" s="1"/>
  <c r="B82" i="1"/>
  <c r="D81" i="1"/>
  <c r="C81" i="1"/>
  <c r="B81" i="1"/>
  <c r="C80" i="1"/>
  <c r="B80" i="1"/>
  <c r="D80" i="1" s="1"/>
  <c r="A63" i="1"/>
  <c r="B63" i="1" s="1"/>
  <c r="D62" i="1"/>
  <c r="C62" i="1"/>
  <c r="B62" i="1"/>
  <c r="C28" i="1"/>
  <c r="C31" i="1" s="1"/>
  <c r="C33" i="1" s="1"/>
  <c r="B28" i="1"/>
  <c r="C26" i="1"/>
  <c r="B26" i="1"/>
  <c r="B31" i="1" s="1"/>
  <c r="B33" i="1" s="1"/>
  <c r="C12" i="1"/>
  <c r="B12" i="1"/>
  <c r="C11" i="1"/>
  <c r="B11" i="1"/>
  <c r="C10" i="1"/>
  <c r="B10" i="1"/>
  <c r="C8" i="1"/>
  <c r="C14" i="1" s="1"/>
  <c r="B8" i="1"/>
  <c r="B14" i="1" s="1"/>
  <c r="C63" i="1" l="1"/>
  <c r="D63" i="1" s="1"/>
  <c r="A64" i="1"/>
  <c r="C64" i="1" l="1"/>
  <c r="B64" i="1"/>
  <c r="D64" i="1" s="1"/>
  <c r="A65" i="1"/>
  <c r="B65" i="1" l="1"/>
  <c r="A66" i="1"/>
  <c r="C65" i="1"/>
  <c r="A67" i="1" l="1"/>
  <c r="C66" i="1"/>
  <c r="B66" i="1"/>
  <c r="D66" i="1" s="1"/>
  <c r="D65" i="1"/>
  <c r="C67" i="1" l="1"/>
  <c r="B67" i="1"/>
  <c r="D67" i="1" s="1"/>
  <c r="A68" i="1"/>
  <c r="A69" i="1" l="1"/>
  <c r="C68" i="1"/>
  <c r="B68" i="1"/>
  <c r="D68" i="1" s="1"/>
  <c r="B69" i="1" l="1"/>
  <c r="A70" i="1"/>
  <c r="C69" i="1"/>
  <c r="C70" i="1" l="1"/>
  <c r="B70" i="1"/>
  <c r="D70" i="1" s="1"/>
  <c r="A71" i="1"/>
  <c r="D69" i="1"/>
  <c r="C71" i="1" l="1"/>
  <c r="B71" i="1"/>
  <c r="D71" i="1" s="1"/>
  <c r="A72" i="1"/>
  <c r="A73" i="1" l="1"/>
  <c r="C72" i="1"/>
  <c r="B72" i="1"/>
  <c r="D72" i="1" s="1"/>
  <c r="C73" i="1" l="1"/>
  <c r="B73" i="1"/>
  <c r="D73" i="1" s="1"/>
  <c r="A74" i="1"/>
  <c r="C74" i="1" l="1"/>
  <c r="B74" i="1"/>
  <c r="D74" i="1" s="1"/>
</calcChain>
</file>

<file path=xl/sharedStrings.xml><?xml version="1.0" encoding="utf-8"?>
<sst xmlns="http://schemas.openxmlformats.org/spreadsheetml/2006/main" count="114" uniqueCount="82">
  <si>
    <t>Aufgabe: Kostenvergleichsrechnung</t>
  </si>
  <si>
    <t>Kostenvergleichsrechnung: bilde eine durchschnittliche Periode für beide Maschinen ab bezogen auf die Gesamtkosten</t>
  </si>
  <si>
    <t>Maschine A</t>
  </si>
  <si>
    <t>Maschine B</t>
  </si>
  <si>
    <t>AK</t>
  </si>
  <si>
    <t>ND</t>
  </si>
  <si>
    <t>Abschreibung</t>
  </si>
  <si>
    <t>Zins</t>
  </si>
  <si>
    <t>Kalkzins</t>
  </si>
  <si>
    <t>kfix</t>
  </si>
  <si>
    <t>kvar</t>
  </si>
  <si>
    <t>Kosten gesamt</t>
  </si>
  <si>
    <t xml:space="preserve">Gemäß Kostenvergleichsrechnung sollte Maschine B gewählt werden, weil sie die geringsten Gesamtkosten für eine </t>
  </si>
  <si>
    <t>durchschnittliche Periode aufweist.</t>
  </si>
  <si>
    <t>Aufgabe: Gewinnvergleichsrechnung</t>
  </si>
  <si>
    <t>Gewinnvergleichsrechnung: bilde eine durchschnittliche Periode für beide Maschinen ab bezogen auf den Gewinn</t>
  </si>
  <si>
    <t>Erlös</t>
  </si>
  <si>
    <t>Gewinn</t>
  </si>
  <si>
    <t xml:space="preserve">Gemäß Gewinnvergleichsrechnung sollte Maschine A gewählt werden, weil sie den höchsten Gewinn für </t>
  </si>
  <si>
    <t>eine durchschnittliche Periode aufweist.</t>
  </si>
  <si>
    <t>Aufgabe: weitere Aufgabe zur Gewinnvergleichsrechnung</t>
  </si>
  <si>
    <t>kvar pro Stck</t>
  </si>
  <si>
    <t>Erlös pro Stck</t>
  </si>
  <si>
    <t>(1) Kostenfunktion für Maschine A: Kgesamt = 3000 + 4q</t>
  </si>
  <si>
    <t>(2) Kostenfunktion für Maschine B: Kgesamt = 5000 + 2,4q</t>
  </si>
  <si>
    <t>(3) Erlösfunktion für Maschine A: Egesamt = 8q</t>
  </si>
  <si>
    <t>(4) Erlösfunktion für Maschine B: Egesamt = 10q</t>
  </si>
  <si>
    <t>(1) = (2): 3000 + 4q = 8q; q = 750</t>
  </si>
  <si>
    <t>(3) = (4): 5000 + 2,4q = 10q; q = 658</t>
  </si>
  <si>
    <t>Break-Even ist für Maschine A bei 750 Stück erreicht und für Maschine B bei 658 (gerundet).</t>
  </si>
  <si>
    <t>(5) Gewinnfunktion Maschine A: Egesamt – Kgesamt = 8q – 4q – 3000 = 4q – 3000</t>
  </si>
  <si>
    <t>(6) Gewinnfunktion Maschine B: Egesamt – Kgesamt = 10q – 2,4q – 5000 = 7,6q – 5000</t>
  </si>
  <si>
    <t>Graphisch</t>
  </si>
  <si>
    <t>q</t>
  </si>
  <si>
    <t>Gewinn A</t>
  </si>
  <si>
    <t>Gewinn B</t>
  </si>
  <si>
    <t>Auswertung</t>
  </si>
  <si>
    <t>Mathematisch</t>
  </si>
  <si>
    <t>(6) &gt; (5): 7,6q – 5000 &gt; 4q – 3000; q &gt; 556 (gerundet)</t>
  </si>
  <si>
    <t>Bis q &lt; 556 ist Maschine A vorteilhafter (minimiert den Verlust), ab 556 ist Maschine B vorteilhafter.</t>
  </si>
  <si>
    <t>Aufgabe: Rentabilitätsvergleichsrechnung</t>
  </si>
  <si>
    <t xml:space="preserve">Rentabilitätsvergleichsrechnung: setze den durchschnittlichen Periodengewinn ins Verhältnis zum </t>
  </si>
  <si>
    <t>durchschnittlich gebundenen Kapital</t>
  </si>
  <si>
    <t>dgKapital</t>
  </si>
  <si>
    <t>Kgesamt</t>
  </si>
  <si>
    <t>Egesamt</t>
  </si>
  <si>
    <t>Rentabilität (%)</t>
  </si>
  <si>
    <t>*dgKapital = durchschnittlich gebundenes Kapital (AK / 2)</t>
  </si>
  <si>
    <t>Anwendung der Rentabilitätsvergleichsrechnung ist möglich, weil die zur Ermittlung benötigten Werte vorliegen.</t>
  </si>
  <si>
    <t>Aufgabe: Amortisationsrechnung</t>
  </si>
  <si>
    <t>Amortisationsvergleichsrechnung: gewählt wird jenes Investitionsobjekt mit der geringsten Amortisationsdauer</t>
  </si>
  <si>
    <t>Objekt A</t>
  </si>
  <si>
    <t>Objekt B</t>
  </si>
  <si>
    <t>?</t>
  </si>
  <si>
    <t>(1) Amortisationsdauer Objekt A = 140000 / (10000 + (140000 / x1))</t>
  </si>
  <si>
    <t>mit x1 = Nutzungsdauer Maschine A</t>
  </si>
  <si>
    <t>(2) Amortisationsdauer Objekt B = 150000 / (12000 + (150000 / x2))</t>
  </si>
  <si>
    <t>mit x2 = Nutzungsdauer Maschine B</t>
  </si>
  <si>
    <t>ND = Nutzungsdauer und AD = Amortisationsdauer</t>
  </si>
  <si>
    <t>ND Maschine A</t>
  </si>
  <si>
    <t>ND Maschine B</t>
  </si>
  <si>
    <t>AD Maschine A</t>
  </si>
  <si>
    <t>AD Maschine B</t>
  </si>
  <si>
    <t>AD A &lt; AD B?</t>
  </si>
  <si>
    <t xml:space="preserve">Werte zeigen, Nutzungsdauer von Maschine A muss mindestens um 1 Jahr kleiner ausfallen, als jene von </t>
  </si>
  <si>
    <t>Maschine B, dann ist Maschine A gemäß der geringeren Amortisationsdauer zu wählen. Dies unter der</t>
  </si>
  <si>
    <t>Annahme, dass beide Maschinen unterschiedliche Nutzungsdauern haben können. Wird diese Annahme</t>
  </si>
  <si>
    <t>ausgesetzt und wird alternativ angenommen, dass beide Maschinen identische Nutzungsdauern haben,</t>
  </si>
  <si>
    <t xml:space="preserve">zeigt sich durch Gleichsetzen von (1) und (2), dass sich für keine Nutzungsdauer ein kürzere Amortisationsdauer </t>
  </si>
  <si>
    <t>für Maschine A ermitteln lässt.</t>
  </si>
  <si>
    <t>Möglichkeit für analytische Lösung:</t>
  </si>
  <si>
    <t>140.000 / (10.000 + 140.000 / x1) &lt; 150.000 / (12.000 + 150.000 / x2)</t>
  </si>
  <si>
    <t>Schritt 1: 1.000 extrahieren, so dass: 140 / (10 + 140 / x1) &lt; 150 / (12 + 150 / x2)</t>
  </si>
  <si>
    <t>Schritt 2: Vereinfachung durch a = 140 / x1 und b = 150 / x2, so dass: 140 / (10 + a) &lt; 150 / (12 + b)</t>
  </si>
  <si>
    <t>Schritt 3: Vereinfachung durch Umstellung, bis: 0 &lt; 15a – 14b – 18</t>
  </si>
  <si>
    <t>Schritt 4: Vereinfachung durch b = ac und c = b / a, so dass: 0 &lt; 15a – 14ac – 18 bzw. 18 / (15 – 14c) &lt; a</t>
  </si>
  <si>
    <t>Schritt 5: Logik: da sich nur bei a &gt; 0 sinnvolle Lösungen ergeben, muss gelten: 0 &lt; 18 / (15 -14c)</t>
  </si>
  <si>
    <t>Schritt 6: Logik: 0 &lt; 18 / (15 – 14c) ist nur dann erfüllt, wenn 15 – 14c &gt; 0, so dass c &lt; 15 / 14</t>
  </si>
  <si>
    <t>Schritt 7: wegen c = b / a und c &lt; 15 / 14 muss b / a &lt; 15 / 14</t>
  </si>
  <si>
    <t>Schritt 8: siehe Schritt 2: dann ist:  (150 / x2) / (140 / x1) &lt; 15 / 14; dann ist x1 &lt; x2</t>
  </si>
  <si>
    <t>Antwort: solange die Nutzungsdauer von Maschine A kleiner ist als jene von Maschine B, ist die Amortisationsdauer</t>
  </si>
  <si>
    <t>von Maschine A kleiner als jene von Maschine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</si>
</sst>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07];[Red]\-#,##0.00\ [$€-407]"/>
    <numFmt numFmtId="165" formatCode="#,##0.000"/>
  </numFmts>
  <fonts count="2" x14ac:knownFonts="1">
    <font>
      <sz val="1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2" borderId="0" xfId="0" applyFill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5"/>
  <sheetViews>
    <sheetView tabSelected="1" zoomScale="120" zoomScaleNormal="120" workbookViewId="0">
      <selection activeCell="A124" sqref="A124"/>
    </sheetView>
  </sheetViews>
  <sheetFormatPr baseColWidth="10" defaultColWidth="11.5" defaultRowHeight="13" x14ac:dyDescent="0.15"/>
  <cols>
    <col min="1" max="1" width="13.5" customWidth="1"/>
    <col min="2" max="2" width="14.33203125" customWidth="1"/>
    <col min="3" max="3" width="13.5" customWidth="1"/>
    <col min="4" max="4" width="14.6640625" customWidth="1"/>
  </cols>
  <sheetData>
    <row r="1" spans="1:3" x14ac:dyDescent="0.15">
      <c r="A1" s="1" t="s">
        <v>0</v>
      </c>
      <c r="B1" s="2"/>
      <c r="C1" s="2"/>
    </row>
    <row r="3" spans="1:3" x14ac:dyDescent="0.15">
      <c r="A3" t="s">
        <v>1</v>
      </c>
    </row>
    <row r="5" spans="1:3" x14ac:dyDescent="0.15">
      <c r="B5" t="s">
        <v>2</v>
      </c>
      <c r="C5" t="s">
        <v>3</v>
      </c>
    </row>
    <row r="6" spans="1:3" x14ac:dyDescent="0.15">
      <c r="A6" t="s">
        <v>4</v>
      </c>
      <c r="B6" s="3">
        <v>250000</v>
      </c>
      <c r="C6" s="3">
        <v>500000</v>
      </c>
    </row>
    <row r="7" spans="1:3" x14ac:dyDescent="0.15">
      <c r="A7" t="s">
        <v>5</v>
      </c>
      <c r="B7">
        <v>10</v>
      </c>
      <c r="C7">
        <v>10</v>
      </c>
    </row>
    <row r="8" spans="1:3" x14ac:dyDescent="0.15">
      <c r="A8" t="s">
        <v>6</v>
      </c>
      <c r="B8" s="3">
        <f>B6/B7</f>
        <v>25000</v>
      </c>
      <c r="C8" s="3">
        <f>C6/C7</f>
        <v>50000</v>
      </c>
    </row>
    <row r="9" spans="1:3" x14ac:dyDescent="0.15">
      <c r="A9" t="s">
        <v>7</v>
      </c>
      <c r="B9">
        <v>10</v>
      </c>
      <c r="C9">
        <v>10</v>
      </c>
    </row>
    <row r="10" spans="1:3" x14ac:dyDescent="0.15">
      <c r="A10" t="s">
        <v>8</v>
      </c>
      <c r="B10" s="3">
        <f>(B6/2)*(B9/100)</f>
        <v>12500</v>
      </c>
      <c r="C10" s="3">
        <f>(C6/2)*(C9/100)</f>
        <v>25000</v>
      </c>
    </row>
    <row r="11" spans="1:3" x14ac:dyDescent="0.15">
      <c r="A11" t="s">
        <v>9</v>
      </c>
      <c r="B11" s="3">
        <f>4000+2000+25000+6000</f>
        <v>37000</v>
      </c>
      <c r="C11" s="3">
        <f>5000+8500+25000+8000</f>
        <v>46500</v>
      </c>
    </row>
    <row r="12" spans="1:3" x14ac:dyDescent="0.15">
      <c r="A12" t="s">
        <v>10</v>
      </c>
      <c r="B12" s="3">
        <f>130000+400000+6500+8500+3000</f>
        <v>548000</v>
      </c>
      <c r="C12" s="3">
        <f>90000+380000+5000+7000+4000</f>
        <v>486000</v>
      </c>
    </row>
    <row r="14" spans="1:3" x14ac:dyDescent="0.15">
      <c r="A14" t="s">
        <v>11</v>
      </c>
      <c r="B14" s="3">
        <f>B8+B10+B11+B12</f>
        <v>622500</v>
      </c>
      <c r="C14" s="3">
        <f>C8+C10+C11+C12</f>
        <v>607500</v>
      </c>
    </row>
    <row r="16" spans="1:3" x14ac:dyDescent="0.15">
      <c r="A16" t="s">
        <v>12</v>
      </c>
    </row>
    <row r="17" spans="1:3" x14ac:dyDescent="0.15">
      <c r="A17" t="s">
        <v>13</v>
      </c>
    </row>
    <row r="19" spans="1:3" x14ac:dyDescent="0.15">
      <c r="A19" s="1" t="s">
        <v>14</v>
      </c>
      <c r="B19" s="1"/>
      <c r="C19" s="1"/>
    </row>
    <row r="21" spans="1:3" x14ac:dyDescent="0.15">
      <c r="A21" t="s">
        <v>15</v>
      </c>
    </row>
    <row r="23" spans="1:3" x14ac:dyDescent="0.15">
      <c r="B23" t="s">
        <v>2</v>
      </c>
      <c r="C23" t="s">
        <v>3</v>
      </c>
    </row>
    <row r="24" spans="1:3" x14ac:dyDescent="0.15">
      <c r="A24" t="s">
        <v>4</v>
      </c>
      <c r="B24" s="3">
        <v>340000</v>
      </c>
      <c r="C24" s="3">
        <v>285000</v>
      </c>
    </row>
    <row r="25" spans="1:3" x14ac:dyDescent="0.15">
      <c r="A25" t="s">
        <v>5</v>
      </c>
      <c r="B25">
        <v>8</v>
      </c>
      <c r="C25">
        <v>8</v>
      </c>
    </row>
    <row r="26" spans="1:3" x14ac:dyDescent="0.15">
      <c r="A26" t="s">
        <v>6</v>
      </c>
      <c r="B26" s="3">
        <f>B24/B25</f>
        <v>42500</v>
      </c>
      <c r="C26" s="3">
        <f>C24/C25</f>
        <v>35625</v>
      </c>
    </row>
    <row r="27" spans="1:3" x14ac:dyDescent="0.15">
      <c r="A27" t="s">
        <v>7</v>
      </c>
      <c r="B27">
        <v>10</v>
      </c>
      <c r="C27">
        <v>10</v>
      </c>
    </row>
    <row r="28" spans="1:3" x14ac:dyDescent="0.15">
      <c r="A28" t="s">
        <v>8</v>
      </c>
      <c r="B28" s="3">
        <f>(B24/2)*(B27/100)</f>
        <v>17000</v>
      </c>
      <c r="C28" s="3">
        <f>(C24/2)*(C27/100)</f>
        <v>14250</v>
      </c>
    </row>
    <row r="29" spans="1:3" x14ac:dyDescent="0.15">
      <c r="A29" t="s">
        <v>9</v>
      </c>
      <c r="B29" s="3">
        <v>13500</v>
      </c>
      <c r="C29" s="3">
        <v>12000</v>
      </c>
    </row>
    <row r="30" spans="1:3" x14ac:dyDescent="0.15">
      <c r="A30" t="s">
        <v>10</v>
      </c>
      <c r="B30" s="3">
        <v>480000</v>
      </c>
      <c r="C30" s="3">
        <v>580000</v>
      </c>
    </row>
    <row r="31" spans="1:3" x14ac:dyDescent="0.15">
      <c r="A31" t="s">
        <v>11</v>
      </c>
      <c r="B31" s="3">
        <f>B26+B28+B29+B30</f>
        <v>553000</v>
      </c>
      <c r="C31" s="3">
        <f>C26+C28+C29+C30</f>
        <v>641875</v>
      </c>
    </row>
    <row r="32" spans="1:3" x14ac:dyDescent="0.15">
      <c r="A32" t="s">
        <v>16</v>
      </c>
      <c r="B32" s="3">
        <v>620000</v>
      </c>
      <c r="C32" s="3">
        <v>620000</v>
      </c>
    </row>
    <row r="33" spans="1:5" x14ac:dyDescent="0.15">
      <c r="A33" t="s">
        <v>17</v>
      </c>
      <c r="B33" s="3">
        <f>B32-B31</f>
        <v>67000</v>
      </c>
      <c r="C33" s="3">
        <f>C32-C31</f>
        <v>-21875</v>
      </c>
    </row>
    <row r="35" spans="1:5" x14ac:dyDescent="0.15">
      <c r="A35" t="s">
        <v>18</v>
      </c>
    </row>
    <row r="36" spans="1:5" x14ac:dyDescent="0.15">
      <c r="A36" t="s">
        <v>19</v>
      </c>
    </row>
    <row r="38" spans="1:5" x14ac:dyDescent="0.15">
      <c r="A38" s="1" t="s">
        <v>20</v>
      </c>
      <c r="B38" s="1"/>
      <c r="C38" s="1"/>
      <c r="D38" s="1"/>
      <c r="E38" s="2"/>
    </row>
    <row r="40" spans="1:5" x14ac:dyDescent="0.15">
      <c r="A40" t="s">
        <v>15</v>
      </c>
    </row>
    <row r="42" spans="1:5" x14ac:dyDescent="0.15">
      <c r="B42" t="s">
        <v>2</v>
      </c>
      <c r="C42" t="s">
        <v>3</v>
      </c>
    </row>
    <row r="43" spans="1:5" x14ac:dyDescent="0.15">
      <c r="A43" t="s">
        <v>9</v>
      </c>
      <c r="B43">
        <v>3000</v>
      </c>
      <c r="C43">
        <v>5000</v>
      </c>
    </row>
    <row r="44" spans="1:5" x14ac:dyDescent="0.15">
      <c r="A44" t="s">
        <v>21</v>
      </c>
      <c r="B44">
        <v>4</v>
      </c>
      <c r="C44">
        <v>2.4</v>
      </c>
    </row>
    <row r="45" spans="1:5" x14ac:dyDescent="0.15">
      <c r="A45" t="s">
        <v>22</v>
      </c>
      <c r="B45">
        <v>8</v>
      </c>
      <c r="C45">
        <v>10</v>
      </c>
    </row>
    <row r="47" spans="1:5" x14ac:dyDescent="0.15">
      <c r="A47" t="s">
        <v>23</v>
      </c>
    </row>
    <row r="48" spans="1:5" x14ac:dyDescent="0.15">
      <c r="A48" t="s">
        <v>24</v>
      </c>
    </row>
    <row r="49" spans="1:4" x14ac:dyDescent="0.15">
      <c r="A49" t="s">
        <v>25</v>
      </c>
    </row>
    <row r="50" spans="1:4" x14ac:dyDescent="0.15">
      <c r="A50" t="s">
        <v>26</v>
      </c>
    </row>
    <row r="52" spans="1:4" x14ac:dyDescent="0.15">
      <c r="A52" t="s">
        <v>27</v>
      </c>
    </row>
    <row r="53" spans="1:4" x14ac:dyDescent="0.15">
      <c r="A53" t="s">
        <v>28</v>
      </c>
    </row>
    <row r="55" spans="1:4" x14ac:dyDescent="0.15">
      <c r="A55" t="s">
        <v>29</v>
      </c>
    </row>
    <row r="57" spans="1:4" x14ac:dyDescent="0.15">
      <c r="A57" t="s">
        <v>30</v>
      </c>
    </row>
    <row r="58" spans="1:4" x14ac:dyDescent="0.15">
      <c r="A58" t="s">
        <v>31</v>
      </c>
    </row>
    <row r="60" spans="1:4" x14ac:dyDescent="0.15">
      <c r="A60" t="s">
        <v>32</v>
      </c>
    </row>
    <row r="61" spans="1:4" x14ac:dyDescent="0.15">
      <c r="A61" t="s">
        <v>33</v>
      </c>
      <c r="B61" t="s">
        <v>34</v>
      </c>
      <c r="C61" t="s">
        <v>35</v>
      </c>
      <c r="D61" t="s">
        <v>36</v>
      </c>
    </row>
    <row r="62" spans="1:4" x14ac:dyDescent="0.15">
      <c r="A62">
        <v>100</v>
      </c>
      <c r="B62">
        <f t="shared" ref="B62:B74" si="0">4*A62-3000</f>
        <v>-2600</v>
      </c>
      <c r="C62">
        <f t="shared" ref="C62:C74" si="1">7.6*A62-5000</f>
        <v>-4240</v>
      </c>
      <c r="D62" t="str">
        <f t="shared" ref="D62:D74" si="2">IF(B62&gt;C62,"A","B")</f>
        <v>A</v>
      </c>
    </row>
    <row r="63" spans="1:4" x14ac:dyDescent="0.15">
      <c r="A63">
        <f t="shared" ref="A63:A74" si="3">A62+100</f>
        <v>200</v>
      </c>
      <c r="B63">
        <f t="shared" si="0"/>
        <v>-2200</v>
      </c>
      <c r="C63">
        <f t="shared" si="1"/>
        <v>-3480</v>
      </c>
      <c r="D63" t="str">
        <f t="shared" si="2"/>
        <v>A</v>
      </c>
    </row>
    <row r="64" spans="1:4" x14ac:dyDescent="0.15">
      <c r="A64">
        <f t="shared" si="3"/>
        <v>300</v>
      </c>
      <c r="B64">
        <f t="shared" si="0"/>
        <v>-1800</v>
      </c>
      <c r="C64">
        <f t="shared" si="1"/>
        <v>-2720</v>
      </c>
      <c r="D64" t="str">
        <f t="shared" si="2"/>
        <v>A</v>
      </c>
    </row>
    <row r="65" spans="1:4" x14ac:dyDescent="0.15">
      <c r="A65">
        <f t="shared" si="3"/>
        <v>400</v>
      </c>
      <c r="B65">
        <f t="shared" si="0"/>
        <v>-1400</v>
      </c>
      <c r="C65">
        <f t="shared" si="1"/>
        <v>-1960</v>
      </c>
      <c r="D65" t="str">
        <f t="shared" si="2"/>
        <v>A</v>
      </c>
    </row>
    <row r="66" spans="1:4" x14ac:dyDescent="0.15">
      <c r="A66">
        <f t="shared" si="3"/>
        <v>500</v>
      </c>
      <c r="B66">
        <f t="shared" si="0"/>
        <v>-1000</v>
      </c>
      <c r="C66">
        <f t="shared" si="1"/>
        <v>-1200</v>
      </c>
      <c r="D66" t="str">
        <f t="shared" si="2"/>
        <v>A</v>
      </c>
    </row>
    <row r="67" spans="1:4" x14ac:dyDescent="0.15">
      <c r="A67">
        <f t="shared" si="3"/>
        <v>600</v>
      </c>
      <c r="B67">
        <f t="shared" si="0"/>
        <v>-600</v>
      </c>
      <c r="C67">
        <f t="shared" si="1"/>
        <v>-440</v>
      </c>
      <c r="D67" t="str">
        <f t="shared" si="2"/>
        <v>B</v>
      </c>
    </row>
    <row r="68" spans="1:4" x14ac:dyDescent="0.15">
      <c r="A68">
        <f t="shared" si="3"/>
        <v>700</v>
      </c>
      <c r="B68">
        <f t="shared" si="0"/>
        <v>-200</v>
      </c>
      <c r="C68">
        <f t="shared" si="1"/>
        <v>320</v>
      </c>
      <c r="D68" t="str">
        <f t="shared" si="2"/>
        <v>B</v>
      </c>
    </row>
    <row r="69" spans="1:4" x14ac:dyDescent="0.15">
      <c r="A69">
        <f t="shared" si="3"/>
        <v>800</v>
      </c>
      <c r="B69">
        <f t="shared" si="0"/>
        <v>200</v>
      </c>
      <c r="C69">
        <f t="shared" si="1"/>
        <v>1080</v>
      </c>
      <c r="D69" t="str">
        <f t="shared" si="2"/>
        <v>B</v>
      </c>
    </row>
    <row r="70" spans="1:4" x14ac:dyDescent="0.15">
      <c r="A70">
        <f t="shared" si="3"/>
        <v>900</v>
      </c>
      <c r="B70">
        <f t="shared" si="0"/>
        <v>600</v>
      </c>
      <c r="C70">
        <f t="shared" si="1"/>
        <v>1840</v>
      </c>
      <c r="D70" t="str">
        <f t="shared" si="2"/>
        <v>B</v>
      </c>
    </row>
    <row r="71" spans="1:4" x14ac:dyDescent="0.15">
      <c r="A71">
        <f t="shared" si="3"/>
        <v>1000</v>
      </c>
      <c r="B71">
        <f t="shared" si="0"/>
        <v>1000</v>
      </c>
      <c r="C71">
        <f t="shared" si="1"/>
        <v>2600</v>
      </c>
      <c r="D71" t="str">
        <f t="shared" si="2"/>
        <v>B</v>
      </c>
    </row>
    <row r="72" spans="1:4" x14ac:dyDescent="0.15">
      <c r="A72">
        <f t="shared" si="3"/>
        <v>1100</v>
      </c>
      <c r="B72">
        <f t="shared" si="0"/>
        <v>1400</v>
      </c>
      <c r="C72">
        <f t="shared" si="1"/>
        <v>3360</v>
      </c>
      <c r="D72" t="str">
        <f t="shared" si="2"/>
        <v>B</v>
      </c>
    </row>
    <row r="73" spans="1:4" x14ac:dyDescent="0.15">
      <c r="A73">
        <f t="shared" si="3"/>
        <v>1200</v>
      </c>
      <c r="B73">
        <f t="shared" si="0"/>
        <v>1800</v>
      </c>
      <c r="C73">
        <f t="shared" si="1"/>
        <v>4120</v>
      </c>
      <c r="D73" t="str">
        <f t="shared" si="2"/>
        <v>B</v>
      </c>
    </row>
    <row r="74" spans="1:4" x14ac:dyDescent="0.15">
      <c r="A74">
        <f t="shared" si="3"/>
        <v>1300</v>
      </c>
      <c r="B74">
        <f t="shared" si="0"/>
        <v>2200</v>
      </c>
      <c r="C74">
        <f t="shared" si="1"/>
        <v>4880</v>
      </c>
      <c r="D74" t="str">
        <f t="shared" si="2"/>
        <v>B</v>
      </c>
    </row>
    <row r="76" spans="1:4" x14ac:dyDescent="0.15">
      <c r="A76" t="s">
        <v>37</v>
      </c>
    </row>
    <row r="77" spans="1:4" x14ac:dyDescent="0.15">
      <c r="A77" t="s">
        <v>38</v>
      </c>
    </row>
    <row r="79" spans="1:4" x14ac:dyDescent="0.15">
      <c r="A79" t="s">
        <v>33</v>
      </c>
      <c r="B79" t="s">
        <v>34</v>
      </c>
      <c r="C79" t="s">
        <v>35</v>
      </c>
      <c r="D79" t="s">
        <v>36</v>
      </c>
    </row>
    <row r="80" spans="1:4" x14ac:dyDescent="0.15">
      <c r="A80">
        <v>555</v>
      </c>
      <c r="B80">
        <f>4*A80-3000</f>
        <v>-780</v>
      </c>
      <c r="C80">
        <f>7.6*A80-5000</f>
        <v>-782</v>
      </c>
      <c r="D80" t="str">
        <f>IF(B80&gt;C80,"A","B")</f>
        <v>A</v>
      </c>
    </row>
    <row r="81" spans="1:4" x14ac:dyDescent="0.15">
      <c r="A81">
        <v>556</v>
      </c>
      <c r="B81">
        <f>4*A81-3000</f>
        <v>-776</v>
      </c>
      <c r="C81">
        <f>7.6*A81-5000</f>
        <v>-774.40000000000055</v>
      </c>
      <c r="D81" t="str">
        <f>IF(B81&gt;C81,"A","B")</f>
        <v>B</v>
      </c>
    </row>
    <row r="82" spans="1:4" x14ac:dyDescent="0.15">
      <c r="A82">
        <v>557</v>
      </c>
      <c r="B82">
        <f>4*A82-3000</f>
        <v>-772</v>
      </c>
      <c r="C82">
        <f>7.6*A82-5000</f>
        <v>-766.80000000000018</v>
      </c>
      <c r="D82" t="str">
        <f>IF(B82&gt;C82,"A","B")</f>
        <v>B</v>
      </c>
    </row>
    <row r="84" spans="1:4" x14ac:dyDescent="0.15">
      <c r="A84" t="s">
        <v>39</v>
      </c>
    </row>
    <row r="86" spans="1:4" x14ac:dyDescent="0.15">
      <c r="A86" s="1" t="s">
        <v>40</v>
      </c>
      <c r="B86" s="2"/>
      <c r="C86" s="2"/>
    </row>
    <row r="88" spans="1:4" x14ac:dyDescent="0.15">
      <c r="A88" t="s">
        <v>41</v>
      </c>
    </row>
    <row r="89" spans="1:4" x14ac:dyDescent="0.15">
      <c r="A89" t="s">
        <v>42</v>
      </c>
    </row>
    <row r="91" spans="1:4" x14ac:dyDescent="0.15">
      <c r="B91" t="s">
        <v>2</v>
      </c>
      <c r="C91" t="s">
        <v>3</v>
      </c>
    </row>
    <row r="92" spans="1:4" x14ac:dyDescent="0.15">
      <c r="A92" t="s">
        <v>4</v>
      </c>
      <c r="B92" s="4">
        <v>100000</v>
      </c>
      <c r="C92" s="4">
        <v>95000</v>
      </c>
    </row>
    <row r="93" spans="1:4" x14ac:dyDescent="0.15">
      <c r="A93" t="s">
        <v>43</v>
      </c>
      <c r="B93" s="4">
        <f>B92/2</f>
        <v>50000</v>
      </c>
      <c r="C93" s="4">
        <f>C92/2</f>
        <v>47500</v>
      </c>
    </row>
    <row r="94" spans="1:4" x14ac:dyDescent="0.15">
      <c r="A94" t="s">
        <v>5</v>
      </c>
      <c r="B94">
        <v>8</v>
      </c>
      <c r="C94">
        <v>8</v>
      </c>
    </row>
    <row r="95" spans="1:4" x14ac:dyDescent="0.15">
      <c r="A95" t="s">
        <v>6</v>
      </c>
      <c r="B95" s="4">
        <f>B92/B94</f>
        <v>12500</v>
      </c>
      <c r="C95" s="4">
        <f>C92/C94</f>
        <v>11875</v>
      </c>
    </row>
    <row r="96" spans="1:4" x14ac:dyDescent="0.15">
      <c r="A96" t="s">
        <v>7</v>
      </c>
      <c r="B96">
        <v>10</v>
      </c>
      <c r="C96">
        <v>10</v>
      </c>
    </row>
    <row r="97" spans="1:3" x14ac:dyDescent="0.15">
      <c r="A97" t="s">
        <v>8</v>
      </c>
      <c r="B97" s="4">
        <f>(B92/2)*(B96/100)</f>
        <v>5000</v>
      </c>
      <c r="C97" s="4">
        <f>(C92/2)*(C96/100)</f>
        <v>4750</v>
      </c>
    </row>
    <row r="98" spans="1:3" x14ac:dyDescent="0.15">
      <c r="A98" t="s">
        <v>9</v>
      </c>
      <c r="B98" s="4">
        <v>5000</v>
      </c>
      <c r="C98" s="4">
        <v>6000</v>
      </c>
    </row>
    <row r="99" spans="1:3" x14ac:dyDescent="0.15">
      <c r="A99" t="s">
        <v>10</v>
      </c>
      <c r="B99" s="4">
        <v>74000</v>
      </c>
      <c r="C99" s="4">
        <v>85000</v>
      </c>
    </row>
    <row r="100" spans="1:3" x14ac:dyDescent="0.15">
      <c r="A100" t="s">
        <v>44</v>
      </c>
      <c r="B100" s="4">
        <f>B95+B97+B98+B99</f>
        <v>96500</v>
      </c>
      <c r="C100" s="4">
        <f>C95+C97+C98+C99</f>
        <v>107625</v>
      </c>
    </row>
    <row r="101" spans="1:3" x14ac:dyDescent="0.15">
      <c r="A101" t="s">
        <v>45</v>
      </c>
      <c r="B101" s="4">
        <v>110000</v>
      </c>
      <c r="C101" s="4">
        <v>125000</v>
      </c>
    </row>
    <row r="102" spans="1:3" x14ac:dyDescent="0.15">
      <c r="A102" t="s">
        <v>17</v>
      </c>
      <c r="B102" s="4">
        <f>B101-B100</f>
        <v>13500</v>
      </c>
      <c r="C102" s="4">
        <f>C101-C100</f>
        <v>17375</v>
      </c>
    </row>
    <row r="103" spans="1:3" x14ac:dyDescent="0.15">
      <c r="A103" t="s">
        <v>46</v>
      </c>
      <c r="B103" s="4">
        <f>(B102/B93)*100</f>
        <v>27</v>
      </c>
      <c r="C103" s="4">
        <f>(C102/C93)*100</f>
        <v>36.578947368421055</v>
      </c>
    </row>
    <row r="105" spans="1:3" x14ac:dyDescent="0.15">
      <c r="A105" t="s">
        <v>47</v>
      </c>
    </row>
    <row r="107" spans="1:3" x14ac:dyDescent="0.15">
      <c r="A107" t="s">
        <v>48</v>
      </c>
    </row>
    <row r="109" spans="1:3" x14ac:dyDescent="0.15">
      <c r="A109" s="1" t="s">
        <v>49</v>
      </c>
      <c r="B109" s="2"/>
      <c r="C109" s="2"/>
    </row>
    <row r="111" spans="1:3" x14ac:dyDescent="0.15">
      <c r="A111" t="s">
        <v>50</v>
      </c>
    </row>
    <row r="113" spans="1:5" x14ac:dyDescent="0.15">
      <c r="B113" t="s">
        <v>51</v>
      </c>
      <c r="C113" t="s">
        <v>52</v>
      </c>
    </row>
    <row r="114" spans="1:5" x14ac:dyDescent="0.15">
      <c r="A114" t="s">
        <v>4</v>
      </c>
      <c r="B114">
        <v>140000</v>
      </c>
      <c r="C114">
        <v>150000</v>
      </c>
    </row>
    <row r="115" spans="1:5" x14ac:dyDescent="0.15">
      <c r="A115" t="s">
        <v>5</v>
      </c>
      <c r="B115" t="s">
        <v>53</v>
      </c>
      <c r="C115" t="s">
        <v>53</v>
      </c>
    </row>
    <row r="116" spans="1:5" x14ac:dyDescent="0.15">
      <c r="A116" t="s">
        <v>17</v>
      </c>
      <c r="B116">
        <v>10000</v>
      </c>
      <c r="C116">
        <v>12000</v>
      </c>
    </row>
    <row r="118" spans="1:5" x14ac:dyDescent="0.15">
      <c r="A118" t="s">
        <v>54</v>
      </c>
      <c r="E118" t="s">
        <v>55</v>
      </c>
    </row>
    <row r="119" spans="1:5" x14ac:dyDescent="0.15">
      <c r="A119" t="s">
        <v>56</v>
      </c>
      <c r="E119" t="s">
        <v>57</v>
      </c>
    </row>
    <row r="121" spans="1:5" x14ac:dyDescent="0.15">
      <c r="A121" t="s">
        <v>58</v>
      </c>
    </row>
    <row r="122" spans="1:5" x14ac:dyDescent="0.15">
      <c r="A122" t="s">
        <v>59</v>
      </c>
      <c r="B122" t="s">
        <v>60</v>
      </c>
      <c r="C122" t="s">
        <v>61</v>
      </c>
      <c r="D122" t="s">
        <v>62</v>
      </c>
      <c r="E122" t="s">
        <v>63</v>
      </c>
    </row>
    <row r="123" spans="1:5" x14ac:dyDescent="0.15">
      <c r="A123">
        <v>1</v>
      </c>
      <c r="B123">
        <v>1</v>
      </c>
      <c r="C123" s="5">
        <f t="shared" ref="C123:C135" si="4">140000/(10000+(140000/A123))</f>
        <v>0.93333333333333335</v>
      </c>
      <c r="D123" s="5">
        <f t="shared" ref="D123:D135" si="5">150000/(12000+(150000/B123))</f>
        <v>0.92592592592592593</v>
      </c>
      <c r="E123" s="6" t="str">
        <f t="shared" ref="E123:E135" si="6">IF(C123&lt;D123,"ja","nein")</f>
        <v>nein</v>
      </c>
    </row>
    <row r="124" spans="1:5" x14ac:dyDescent="0.15">
      <c r="A124">
        <v>2</v>
      </c>
      <c r="B124">
        <v>2</v>
      </c>
      <c r="C124" s="5">
        <f t="shared" si="4"/>
        <v>1.75</v>
      </c>
      <c r="D124" s="5">
        <f t="shared" si="5"/>
        <v>1.7241379310344827</v>
      </c>
      <c r="E124" s="6" t="str">
        <f t="shared" si="6"/>
        <v>nein</v>
      </c>
    </row>
    <row r="125" spans="1:5" x14ac:dyDescent="0.15">
      <c r="A125">
        <v>3</v>
      </c>
      <c r="B125">
        <v>3</v>
      </c>
      <c r="C125" s="5">
        <f t="shared" si="4"/>
        <v>2.4705882352941178</v>
      </c>
      <c r="D125" s="5">
        <f t="shared" si="5"/>
        <v>2.4193548387096775</v>
      </c>
      <c r="E125" s="6" t="str">
        <f t="shared" si="6"/>
        <v>nein</v>
      </c>
    </row>
    <row r="126" spans="1:5" x14ac:dyDescent="0.15">
      <c r="A126">
        <v>4</v>
      </c>
      <c r="B126">
        <v>4</v>
      </c>
      <c r="C126" s="5">
        <f t="shared" si="4"/>
        <v>3.1111111111111112</v>
      </c>
      <c r="D126" s="5">
        <f t="shared" si="5"/>
        <v>3.0303030303030303</v>
      </c>
      <c r="E126" s="6" t="str">
        <f t="shared" si="6"/>
        <v>nein</v>
      </c>
    </row>
    <row r="127" spans="1:5" x14ac:dyDescent="0.15">
      <c r="A127">
        <v>5</v>
      </c>
      <c r="B127">
        <v>5</v>
      </c>
      <c r="C127" s="5">
        <f t="shared" si="4"/>
        <v>3.6842105263157894</v>
      </c>
      <c r="D127" s="5">
        <f t="shared" si="5"/>
        <v>3.5714285714285716</v>
      </c>
      <c r="E127" s="6" t="str">
        <f t="shared" si="6"/>
        <v>nein</v>
      </c>
    </row>
    <row r="128" spans="1:5" x14ac:dyDescent="0.15">
      <c r="A128">
        <v>6</v>
      </c>
      <c r="B128">
        <v>6</v>
      </c>
      <c r="C128" s="5">
        <f t="shared" si="4"/>
        <v>4.2</v>
      </c>
      <c r="D128" s="5">
        <f t="shared" si="5"/>
        <v>4.0540540540540544</v>
      </c>
      <c r="E128" s="6" t="str">
        <f t="shared" si="6"/>
        <v>nein</v>
      </c>
    </row>
    <row r="129" spans="1:5" x14ac:dyDescent="0.15">
      <c r="A129">
        <v>7</v>
      </c>
      <c r="B129">
        <v>7</v>
      </c>
      <c r="C129" s="5">
        <f t="shared" si="4"/>
        <v>4.666666666666667</v>
      </c>
      <c r="D129" s="5">
        <f t="shared" si="5"/>
        <v>4.4871794871794872</v>
      </c>
      <c r="E129" s="6" t="str">
        <f t="shared" si="6"/>
        <v>nein</v>
      </c>
    </row>
    <row r="130" spans="1:5" x14ac:dyDescent="0.15">
      <c r="A130">
        <v>8</v>
      </c>
      <c r="B130">
        <v>8</v>
      </c>
      <c r="C130" s="5">
        <f t="shared" si="4"/>
        <v>5.0909090909090908</v>
      </c>
      <c r="D130" s="5">
        <f t="shared" si="5"/>
        <v>4.8780487804878048</v>
      </c>
      <c r="E130" s="6" t="str">
        <f t="shared" si="6"/>
        <v>nein</v>
      </c>
    </row>
    <row r="131" spans="1:5" x14ac:dyDescent="0.15">
      <c r="A131">
        <v>9</v>
      </c>
      <c r="B131">
        <v>9</v>
      </c>
      <c r="C131" s="5">
        <f t="shared" si="4"/>
        <v>5.4782608695652177</v>
      </c>
      <c r="D131" s="5">
        <f t="shared" si="5"/>
        <v>5.2325581395348832</v>
      </c>
      <c r="E131" s="6" t="str">
        <f t="shared" si="6"/>
        <v>nein</v>
      </c>
    </row>
    <row r="132" spans="1:5" x14ac:dyDescent="0.15">
      <c r="A132">
        <v>10</v>
      </c>
      <c r="B132">
        <v>10</v>
      </c>
      <c r="C132" s="5">
        <f t="shared" si="4"/>
        <v>5.833333333333333</v>
      </c>
      <c r="D132" s="5">
        <f t="shared" si="5"/>
        <v>5.5555555555555554</v>
      </c>
      <c r="E132" s="6" t="str">
        <f t="shared" si="6"/>
        <v>nein</v>
      </c>
    </row>
    <row r="133" spans="1:5" x14ac:dyDescent="0.15">
      <c r="A133">
        <v>11</v>
      </c>
      <c r="B133">
        <v>11</v>
      </c>
      <c r="C133" s="5">
        <f t="shared" si="4"/>
        <v>6.16</v>
      </c>
      <c r="D133" s="5">
        <f t="shared" si="5"/>
        <v>5.8510638297872344</v>
      </c>
      <c r="E133" s="6" t="str">
        <f t="shared" si="6"/>
        <v>nein</v>
      </c>
    </row>
    <row r="134" spans="1:5" x14ac:dyDescent="0.15">
      <c r="A134">
        <v>12</v>
      </c>
      <c r="B134">
        <v>12</v>
      </c>
      <c r="C134" s="5">
        <f t="shared" si="4"/>
        <v>6.4615384615384626</v>
      </c>
      <c r="D134" s="5">
        <f t="shared" si="5"/>
        <v>6.1224489795918364</v>
      </c>
      <c r="E134" s="6" t="str">
        <f t="shared" si="6"/>
        <v>nein</v>
      </c>
    </row>
    <row r="135" spans="1:5" x14ac:dyDescent="0.15">
      <c r="A135">
        <v>13</v>
      </c>
      <c r="B135">
        <v>13</v>
      </c>
      <c r="C135" s="5">
        <f t="shared" si="4"/>
        <v>6.7407407407407405</v>
      </c>
      <c r="D135" s="5">
        <f t="shared" si="5"/>
        <v>6.3725490196078427</v>
      </c>
      <c r="E135" s="6" t="str">
        <f t="shared" si="6"/>
        <v>nein</v>
      </c>
    </row>
    <row r="137" spans="1:5" x14ac:dyDescent="0.15">
      <c r="A137" t="s">
        <v>64</v>
      </c>
    </row>
    <row r="138" spans="1:5" x14ac:dyDescent="0.15">
      <c r="A138" t="s">
        <v>65</v>
      </c>
    </row>
    <row r="139" spans="1:5" x14ac:dyDescent="0.15">
      <c r="A139" t="s">
        <v>66</v>
      </c>
    </row>
    <row r="140" spans="1:5" x14ac:dyDescent="0.15">
      <c r="A140" t="s">
        <v>67</v>
      </c>
    </row>
    <row r="141" spans="1:5" x14ac:dyDescent="0.15">
      <c r="A141" t="s">
        <v>68</v>
      </c>
    </row>
    <row r="142" spans="1:5" x14ac:dyDescent="0.15">
      <c r="A142" t="s">
        <v>69</v>
      </c>
    </row>
    <row r="144" spans="1:5" x14ac:dyDescent="0.15">
      <c r="A144" t="s">
        <v>70</v>
      </c>
    </row>
    <row r="145" spans="1:1" x14ac:dyDescent="0.15">
      <c r="A145" t="s">
        <v>71</v>
      </c>
    </row>
    <row r="146" spans="1:1" x14ac:dyDescent="0.15">
      <c r="A146" t="s">
        <v>72</v>
      </c>
    </row>
    <row r="147" spans="1:1" x14ac:dyDescent="0.15">
      <c r="A147" t="s">
        <v>73</v>
      </c>
    </row>
    <row r="148" spans="1:1" x14ac:dyDescent="0.15">
      <c r="A148" t="s">
        <v>74</v>
      </c>
    </row>
    <row r="149" spans="1:1" x14ac:dyDescent="0.15">
      <c r="A149" t="s">
        <v>75</v>
      </c>
    </row>
    <row r="150" spans="1:1" x14ac:dyDescent="0.15">
      <c r="A150" t="s">
        <v>76</v>
      </c>
    </row>
    <row r="151" spans="1:1" x14ac:dyDescent="0.15">
      <c r="A151" t="s">
        <v>77</v>
      </c>
    </row>
    <row r="152" spans="1:1" x14ac:dyDescent="0.15">
      <c r="A152" t="s">
        <v>78</v>
      </c>
    </row>
    <row r="153" spans="1:1" x14ac:dyDescent="0.15">
      <c r="A153" t="s">
        <v>79</v>
      </c>
    </row>
    <row r="154" spans="1:1" x14ac:dyDescent="0.15">
      <c r="A154" t="s">
        <v>80</v>
      </c>
    </row>
    <row r="155" spans="1:1" x14ac:dyDescent="0.15">
      <c r="A155" t="s">
        <v>81</v>
      </c>
    </row>
  </sheetData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238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Lösungen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Conrad, Alexander</cp:lastModifiedBy>
  <cp:revision>4</cp:revision>
  <dcterms:created xsi:type="dcterms:W3CDTF">2023-06-19T11:13:06Z</dcterms:created>
  <dcterms:modified xsi:type="dcterms:W3CDTF">2025-03-28T10:27:06Z</dcterms:modified>
  <dc:language>de-DE</dc:language>
</cp:coreProperties>
</file>